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249\Publico\8 - PUBLICO LICITACOES E CONTRATOS\Leonardo\Para Publicar a Prestação de Contas de 2024\"/>
    </mc:Choice>
  </mc:AlternateContent>
  <xr:revisionPtr revIDLastSave="0" documentId="13_ncr:1_{762B55C3-C21C-4349-B0D7-301F197EA1C4}" xr6:coauthVersionLast="47" xr6:coauthVersionMax="47" xr10:uidLastSave="{00000000-0000-0000-0000-000000000000}"/>
  <bookViews>
    <workbookView xWindow="225" yWindow="2760" windowWidth="9150" windowHeight="9375" xr2:uid="{00000000-000D-0000-FFFF-FFFF00000000}"/>
  </bookViews>
  <sheets>
    <sheet name="2 DR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E4" i="2"/>
  <c r="E3" i="2" s="1"/>
  <c r="I7" i="2"/>
  <c r="I6" i="2" s="1"/>
  <c r="E8" i="2"/>
  <c r="E11" i="2" s="1"/>
  <c r="F8" i="2"/>
  <c r="F11" i="2" s="1"/>
  <c r="F21" i="2" s="1"/>
  <c r="J8" i="2"/>
  <c r="J7" i="2" s="1"/>
  <c r="J6" i="2" s="1"/>
  <c r="E9" i="2"/>
  <c r="F9" i="2"/>
  <c r="I11" i="2"/>
  <c r="J11" i="2"/>
  <c r="F12" i="2"/>
  <c r="E13" i="2"/>
  <c r="E12" i="2" s="1"/>
  <c r="J13" i="2"/>
  <c r="F14" i="2"/>
  <c r="E17" i="2"/>
  <c r="E18" i="2"/>
  <c r="E14" i="2" s="1"/>
  <c r="I18" i="2"/>
  <c r="I13" i="2" s="1"/>
  <c r="E20" i="2"/>
  <c r="I20" i="2"/>
  <c r="I19" i="2" s="1"/>
  <c r="J21" i="2"/>
  <c r="J20" i="2" s="1"/>
  <c r="J19" i="2" s="1"/>
  <c r="E22" i="2"/>
  <c r="F22" i="2"/>
  <c r="J22" i="2"/>
  <c r="I24" i="2"/>
  <c r="I22" i="2" s="1"/>
  <c r="E26" i="2"/>
  <c r="F26" i="2"/>
  <c r="I5" i="2" l="1"/>
  <c r="I4" i="2"/>
  <c r="I3" i="2" s="1"/>
  <c r="J4" i="2"/>
  <c r="J3" i="2" s="1"/>
  <c r="J5" i="2"/>
  <c r="E21" i="2"/>
</calcChain>
</file>

<file path=xl/sharedStrings.xml><?xml version="1.0" encoding="utf-8"?>
<sst xmlns="http://schemas.openxmlformats.org/spreadsheetml/2006/main" count="70" uniqueCount="60">
  <si>
    <t>Diretor Superintendente</t>
  </si>
  <si>
    <t>Controlador de Controle Interno</t>
  </si>
  <si>
    <t>Contador CRC/PR 033849-O-5</t>
  </si>
  <si>
    <t>CPF 427.800.049-91</t>
  </si>
  <si>
    <t>CPF 840.520.319-20</t>
  </si>
  <si>
    <t>CPF 554.661.179-00</t>
  </si>
  <si>
    <t>Ascânio José Butzge</t>
  </si>
  <si>
    <t>Marcelo Cristiano Vanzella</t>
  </si>
  <si>
    <t>Alice Alves Muniz</t>
  </si>
  <si>
    <t>(=)  Resultado liquido do Exercicio</t>
  </si>
  <si>
    <t xml:space="preserve">               Outras Baixas do Ativo Permanente</t>
  </si>
  <si>
    <t xml:space="preserve">      Despesas financeiras</t>
  </si>
  <si>
    <t xml:space="preserve">               Outras Despesas Operacionais</t>
  </si>
  <si>
    <t xml:space="preserve">               Despesas financeiras</t>
  </si>
  <si>
    <t xml:space="preserve">      Receitas financeiras</t>
  </si>
  <si>
    <t xml:space="preserve">            Outras Despesas Operacionais</t>
  </si>
  <si>
    <t>(+/-) Receitas e Despesas Financeiras</t>
  </si>
  <si>
    <t xml:space="preserve">               Despesas administrativas </t>
  </si>
  <si>
    <t>(=)  Result. Antes das Rec/Desp Financeiras</t>
  </si>
  <si>
    <t xml:space="preserve">            Despesas Operacionais das atividades em geral</t>
  </si>
  <si>
    <t xml:space="preserve">       Reversão de Perdas Devedores Duvidosos</t>
  </si>
  <si>
    <t xml:space="preserve">          Despesas Operacionais</t>
  </si>
  <si>
    <t xml:space="preserve">       Outras Baixas do Ativo Permanente</t>
  </si>
  <si>
    <t xml:space="preserve">               Outras Receitas </t>
  </si>
  <si>
    <t xml:space="preserve">       Vendas de sucatas</t>
  </si>
  <si>
    <t xml:space="preserve">               Vendas de sucatas</t>
  </si>
  <si>
    <t xml:space="preserve">      Receita/despesas com concurso</t>
  </si>
  <si>
    <t xml:space="preserve">               Reversão de Provisão trabalhistas/Civil</t>
  </si>
  <si>
    <t xml:space="preserve">               Reversão de Perdas Devedores Duvidosos</t>
  </si>
  <si>
    <t xml:space="preserve">      Outras Receitas </t>
  </si>
  <si>
    <t xml:space="preserve">               Receitas financeiras</t>
  </si>
  <si>
    <t>(-) Outras Despesas e Receitas</t>
  </si>
  <si>
    <t xml:space="preserve">            Outras Receitas Operacionais</t>
  </si>
  <si>
    <t xml:space="preserve">       Despesas administrativas </t>
  </si>
  <si>
    <t xml:space="preserve">               Custo de serviços e obras</t>
  </si>
  <si>
    <t>(-)  Despesas Adminsitrativas e Provisões</t>
  </si>
  <si>
    <t xml:space="preserve">          Custos de Serviços e Produtos</t>
  </si>
  <si>
    <t>(=)  Lucro Bruto</t>
  </si>
  <si>
    <t xml:space="preserve">            Dedução da receita bruta</t>
  </si>
  <si>
    <t xml:space="preserve">      Custo de serviços e obras</t>
  </si>
  <si>
    <t xml:space="preserve">               Outras receitas Operacionais</t>
  </si>
  <si>
    <t>(-)   Custos de Serviços e Produtos</t>
  </si>
  <si>
    <t xml:space="preserve">               Receitas de serviços - Obras</t>
  </si>
  <si>
    <t>(=) Receita Liquido</t>
  </si>
  <si>
    <t xml:space="preserve">            Receita Bruta</t>
  </si>
  <si>
    <t xml:space="preserve">      (-) Dedução da receita bruta</t>
  </si>
  <si>
    <t xml:space="preserve">          Receita Liquido</t>
  </si>
  <si>
    <t xml:space="preserve">      Outras receitas Operacionais</t>
  </si>
  <si>
    <t xml:space="preserve">     Resultado Operacional</t>
  </si>
  <si>
    <t xml:space="preserve">   Resultado antes do Imposto s/ Lucro</t>
  </si>
  <si>
    <t xml:space="preserve">      Receitas de serviços - Obras</t>
  </si>
  <si>
    <t>Resultado liquido do Exercicio</t>
  </si>
  <si>
    <t>Receita Bruta</t>
  </si>
  <si>
    <t>Valores em R$ - 2023</t>
  </si>
  <si>
    <t>Valores em R$ - 2024</t>
  </si>
  <si>
    <t>Descrição</t>
  </si>
  <si>
    <t>Valores em R$ - 2022</t>
  </si>
  <si>
    <t>NE</t>
  </si>
  <si>
    <t xml:space="preserve"> Demonstração dos Resultados para os Exercícios findos em 31 de dezembro de 2024 e 2023</t>
  </si>
  <si>
    <t xml:space="preserve"> Demonstração dos Resultados para os Exercícios findos em 31 de dezembro de 2023 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</si>
</sst>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/>
    <xf numFmtId="164" fontId="2" fillId="0" borderId="0" xfId="2" applyFont="1"/>
    <xf numFmtId="4" fontId="2" fillId="0" borderId="0" xfId="1" applyNumberFormat="1" applyFont="1"/>
    <xf numFmtId="43" fontId="2" fillId="0" borderId="0" xfId="1" applyNumberFormat="1" applyFont="1"/>
    <xf numFmtId="0" fontId="3" fillId="0" borderId="0" xfId="1" applyFont="1"/>
    <xf numFmtId="43" fontId="3" fillId="0" borderId="0" xfId="1" applyNumberFormat="1" applyFont="1"/>
    <xf numFmtId="164" fontId="4" fillId="0" borderId="0" xfId="1" applyNumberFormat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/>
    </xf>
    <xf numFmtId="0" fontId="4" fillId="2" borderId="0" xfId="1" applyFont="1" applyFill="1"/>
    <xf numFmtId="0" fontId="4" fillId="0" borderId="0" xfId="1" applyFont="1" applyAlignment="1">
      <alignment horizontal="center"/>
    </xf>
    <xf numFmtId="0" fontId="4" fillId="2" borderId="0" xfId="1" applyFont="1" applyFill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5" fillId="0" borderId="0" xfId="1" applyFont="1" applyAlignment="1">
      <alignment horizontal="center"/>
    </xf>
    <xf numFmtId="164" fontId="4" fillId="3" borderId="0" xfId="2" applyFont="1" applyFill="1" applyBorder="1"/>
    <xf numFmtId="0" fontId="4" fillId="3" borderId="0" xfId="1" applyFont="1" applyFill="1"/>
    <xf numFmtId="164" fontId="3" fillId="0" borderId="0" xfId="2" applyFont="1"/>
    <xf numFmtId="4" fontId="4" fillId="2" borderId="0" xfId="2" applyNumberFormat="1" applyFont="1" applyFill="1" applyBorder="1"/>
    <xf numFmtId="164" fontId="4" fillId="2" borderId="0" xfId="2" applyFont="1" applyFill="1" applyBorder="1"/>
    <xf numFmtId="0" fontId="4" fillId="2" borderId="0" xfId="1" applyFont="1" applyFill="1" applyAlignment="1">
      <alignment horizontal="center"/>
    </xf>
    <xf numFmtId="4" fontId="5" fillId="2" borderId="0" xfId="2" applyNumberFormat="1" applyFont="1" applyFill="1" applyBorder="1"/>
    <xf numFmtId="164" fontId="4" fillId="4" borderId="0" xfId="2" applyFont="1" applyFill="1" applyBorder="1"/>
    <xf numFmtId="0" fontId="4" fillId="4" borderId="0" xfId="1" applyFont="1" applyFill="1"/>
    <xf numFmtId="0" fontId="5" fillId="3" borderId="0" xfId="1" applyFont="1" applyFill="1" applyAlignment="1">
      <alignment horizontal="center"/>
    </xf>
    <xf numFmtId="0" fontId="5" fillId="3" borderId="0" xfId="1" applyFont="1" applyFill="1"/>
    <xf numFmtId="0" fontId="6" fillId="3" borderId="0" xfId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7" fillId="3" borderId="0" xfId="1" applyFont="1" applyFill="1"/>
    <xf numFmtId="0" fontId="8" fillId="0" borderId="0" xfId="1" applyFont="1"/>
    <xf numFmtId="0" fontId="8" fillId="0" borderId="0" xfId="1" applyFont="1" applyAlignment="1">
      <alignment horizontal="left"/>
    </xf>
  </cellXfs>
  <cellStyles count="3">
    <cellStyle name="Normal" xfId="0" builtinId="0"/>
    <cellStyle name="Normal 2" xfId="1" xr:uid="{624AB51F-EF86-46BC-90EC-19EA6069544D}"/>
    <cellStyle name="Vírgula 2" xfId="2" xr:uid="{C981AD11-124D-4D9A-9F9D-715C16297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68D5A-FD0C-4921-AD6C-7A982CC5B123}">
  <sheetPr>
    <tabColor rgb="FF00B050"/>
  </sheetPr>
  <dimension ref="A1:P57"/>
  <sheetViews>
    <sheetView tabSelected="1" topLeftCell="G19" zoomScaleNormal="100" workbookViewId="0">
      <selection activeCell="I35" sqref="I35:I43"/>
    </sheetView>
  </sheetViews>
  <sheetFormatPr defaultRowHeight="15" x14ac:dyDescent="0.2"/>
  <cols>
    <col min="1" max="1" width="31.42578125" style="1" customWidth="1"/>
    <col min="2" max="2" width="7.5703125" style="1" hidden="1" customWidth="1"/>
    <col min="3" max="3" width="8" style="1" customWidth="1"/>
    <col min="4" max="4" width="17.28515625" style="1" customWidth="1"/>
    <col min="5" max="5" width="15.42578125" style="1" customWidth="1"/>
    <col min="6" max="6" width="16.140625" style="1" bestFit="1" customWidth="1"/>
    <col min="7" max="7" width="30.7109375" style="1" customWidth="1"/>
    <col min="8" max="8" width="9.140625" style="1"/>
    <col min="9" max="9" width="22.28515625" style="1" customWidth="1"/>
    <col min="10" max="10" width="21.5703125" style="1" customWidth="1"/>
    <col min="11" max="16384" width="9.140625" style="1"/>
  </cols>
  <sheetData>
    <row r="1" spans="1:16" x14ac:dyDescent="0.2">
      <c r="A1" s="32" t="s">
        <v>59</v>
      </c>
      <c r="B1" s="32"/>
      <c r="C1" s="32"/>
      <c r="D1" s="32"/>
      <c r="E1" s="32"/>
      <c r="F1" s="32"/>
      <c r="G1" s="31" t="s">
        <v>58</v>
      </c>
      <c r="H1" s="31"/>
      <c r="I1" s="31"/>
      <c r="J1" s="31"/>
    </row>
    <row r="2" spans="1:16" s="5" customFormat="1" ht="14.25" customHeight="1" x14ac:dyDescent="0.2">
      <c r="A2" s="30"/>
      <c r="B2" s="29" t="s">
        <v>57</v>
      </c>
      <c r="C2" s="29"/>
      <c r="D2" s="29"/>
      <c r="E2" s="28" t="s">
        <v>53</v>
      </c>
      <c r="F2" s="28" t="s">
        <v>56</v>
      </c>
      <c r="G2" s="27" t="s">
        <v>55</v>
      </c>
      <c r="H2" s="26"/>
      <c r="I2" s="26" t="s">
        <v>54</v>
      </c>
      <c r="J2" s="26" t="s">
        <v>53</v>
      </c>
    </row>
    <row r="3" spans="1:16" s="5" customFormat="1" ht="12.75" customHeight="1" x14ac:dyDescent="0.2">
      <c r="A3" s="11" t="s">
        <v>52</v>
      </c>
      <c r="B3" s="22">
        <v>14</v>
      </c>
      <c r="C3" s="22"/>
      <c r="D3" s="22"/>
      <c r="E3" s="21">
        <f>E4+E6</f>
        <v>46284757.869999997</v>
      </c>
      <c r="F3" s="21">
        <f>F4+F6</f>
        <v>43024776.649999999</v>
      </c>
      <c r="G3" s="15" t="s">
        <v>51</v>
      </c>
      <c r="H3" s="9"/>
      <c r="I3" s="23">
        <f>I4</f>
        <v>-699448.53000000096</v>
      </c>
      <c r="J3" s="23">
        <f>J4</f>
        <v>108418.42999999761</v>
      </c>
    </row>
    <row r="4" spans="1:16" s="5" customFormat="1" ht="12.75" customHeight="1" x14ac:dyDescent="0.2">
      <c r="A4" s="11" t="s">
        <v>50</v>
      </c>
      <c r="B4" s="22"/>
      <c r="C4" s="22"/>
      <c r="D4" s="22"/>
      <c r="E4" s="21">
        <f>13865197.51+31730556.89</f>
        <v>45595754.399999999</v>
      </c>
      <c r="F4" s="21">
        <v>42162221.289999999</v>
      </c>
      <c r="G4" s="15" t="s">
        <v>49</v>
      </c>
      <c r="H4" s="9"/>
      <c r="I4" s="23">
        <f>I6+I11+I13+I19+I22</f>
        <v>-699448.53000000096</v>
      </c>
      <c r="J4" s="23">
        <f>J6+J11+J13+J19+J22</f>
        <v>108418.42999999761</v>
      </c>
      <c r="P4" s="19"/>
    </row>
    <row r="5" spans="1:16" s="5" customFormat="1" ht="12.75" customHeight="1" x14ac:dyDescent="0.2">
      <c r="A5" s="11"/>
      <c r="B5" s="22"/>
      <c r="C5" s="22"/>
      <c r="D5" s="22"/>
      <c r="E5" s="21"/>
      <c r="F5" s="21"/>
      <c r="G5" s="15" t="s">
        <v>48</v>
      </c>
      <c r="H5" s="9"/>
      <c r="I5" s="23">
        <f>I6+I11+I13+I19+I22</f>
        <v>-699448.53000000096</v>
      </c>
      <c r="J5" s="23">
        <f>J6+J11+J13+J19+J22</f>
        <v>108418.42999999761</v>
      </c>
      <c r="P5" s="19"/>
    </row>
    <row r="6" spans="1:16" s="5" customFormat="1" ht="12.75" customHeight="1" x14ac:dyDescent="0.2">
      <c r="A6" s="11" t="s">
        <v>47</v>
      </c>
      <c r="B6" s="22"/>
      <c r="C6" s="22"/>
      <c r="D6" s="22"/>
      <c r="E6" s="21">
        <v>689003.47</v>
      </c>
      <c r="F6" s="21">
        <v>862555.36</v>
      </c>
      <c r="G6" s="15" t="s">
        <v>46</v>
      </c>
      <c r="H6" s="9"/>
      <c r="I6" s="23">
        <f>I7+I10</f>
        <v>45514498.149999999</v>
      </c>
      <c r="J6" s="23">
        <f>J7+J10</f>
        <v>42021554.82</v>
      </c>
      <c r="P6" s="19"/>
    </row>
    <row r="7" spans="1:16" s="5" customFormat="1" ht="12.75" customHeight="1" x14ac:dyDescent="0.2">
      <c r="A7" s="11" t="s">
        <v>45</v>
      </c>
      <c r="B7" s="22"/>
      <c r="C7" s="22"/>
      <c r="D7" s="22"/>
      <c r="E7" s="21">
        <v>-4263203.05</v>
      </c>
      <c r="F7" s="21">
        <v>-4012052.49</v>
      </c>
      <c r="G7" s="15" t="s">
        <v>44</v>
      </c>
      <c r="H7" s="9"/>
      <c r="I7" s="23">
        <f>I8+I9</f>
        <v>50152262.869999997</v>
      </c>
      <c r="J7" s="23">
        <f>J8+J9</f>
        <v>46284757.869999997</v>
      </c>
      <c r="P7" s="19"/>
    </row>
    <row r="8" spans="1:16" s="5" customFormat="1" ht="12.75" customHeight="1" x14ac:dyDescent="0.2">
      <c r="A8" s="11" t="s">
        <v>43</v>
      </c>
      <c r="B8" s="22"/>
      <c r="C8" s="22"/>
      <c r="D8" s="22"/>
      <c r="E8" s="21">
        <f>SUM(E4:E7)</f>
        <v>42021554.82</v>
      </c>
      <c r="F8" s="21">
        <f>SUM(F4:F7)</f>
        <v>39012724.159999996</v>
      </c>
      <c r="G8" s="11" t="s">
        <v>42</v>
      </c>
      <c r="H8" s="8"/>
      <c r="I8" s="20">
        <v>49488415.979999997</v>
      </c>
      <c r="J8" s="20">
        <f>13865197.51+31730556.89</f>
        <v>45595754.399999999</v>
      </c>
      <c r="P8" s="19"/>
    </row>
    <row r="9" spans="1:16" s="5" customFormat="1" ht="12.75" customHeight="1" x14ac:dyDescent="0.2">
      <c r="A9" s="11" t="s">
        <v>41</v>
      </c>
      <c r="B9" s="22">
        <v>15</v>
      </c>
      <c r="C9" s="22"/>
      <c r="D9" s="22"/>
      <c r="E9" s="21">
        <f>E10</f>
        <v>-36529710.590000004</v>
      </c>
      <c r="F9" s="21">
        <f>F10</f>
        <v>-32171300.300000001</v>
      </c>
      <c r="G9" s="11" t="s">
        <v>40</v>
      </c>
      <c r="H9" s="8"/>
      <c r="I9" s="20">
        <v>663846.89</v>
      </c>
      <c r="J9" s="20">
        <v>689003.47</v>
      </c>
      <c r="P9" s="19"/>
    </row>
    <row r="10" spans="1:16" s="5" customFormat="1" ht="12.75" customHeight="1" x14ac:dyDescent="0.2">
      <c r="A10" s="11" t="s">
        <v>39</v>
      </c>
      <c r="B10" s="22"/>
      <c r="C10" s="22"/>
      <c r="D10" s="22"/>
      <c r="E10" s="21">
        <v>-36529710.590000004</v>
      </c>
      <c r="F10" s="21">
        <v>-32171300.300000001</v>
      </c>
      <c r="G10" s="11" t="s">
        <v>38</v>
      </c>
      <c r="H10" s="8"/>
      <c r="I10" s="20">
        <v>-4637764.72</v>
      </c>
      <c r="J10" s="20">
        <v>-4263203.05</v>
      </c>
      <c r="P10" s="19"/>
    </row>
    <row r="11" spans="1:16" s="5" customFormat="1" ht="12.75" customHeight="1" x14ac:dyDescent="0.2">
      <c r="A11" s="11" t="s">
        <v>37</v>
      </c>
      <c r="B11" s="22"/>
      <c r="C11" s="22"/>
      <c r="D11" s="22"/>
      <c r="E11" s="21">
        <f>E8+E9</f>
        <v>5491844.2299999967</v>
      </c>
      <c r="F11" s="21">
        <f>F8+F9</f>
        <v>6841423.8599999957</v>
      </c>
      <c r="G11" s="15" t="s">
        <v>36</v>
      </c>
      <c r="H11" s="9"/>
      <c r="I11" s="23">
        <f>I12</f>
        <v>-39554973.609999999</v>
      </c>
      <c r="J11" s="23">
        <f>J12</f>
        <v>-36529710.590000004</v>
      </c>
      <c r="P11" s="19"/>
    </row>
    <row r="12" spans="1:16" s="5" customFormat="1" ht="12.75" customHeight="1" x14ac:dyDescent="0.2">
      <c r="A12" s="11" t="s">
        <v>35</v>
      </c>
      <c r="B12" s="22">
        <v>16</v>
      </c>
      <c r="C12" s="22"/>
      <c r="D12" s="22"/>
      <c r="E12" s="21">
        <f>(E13)</f>
        <v>-6364148.3699999992</v>
      </c>
      <c r="F12" s="21">
        <f>(F13)</f>
        <v>-6059132.9400000004</v>
      </c>
      <c r="G12" s="11" t="s">
        <v>34</v>
      </c>
      <c r="H12" s="8"/>
      <c r="I12" s="20">
        <v>-39554973.609999999</v>
      </c>
      <c r="J12" s="20">
        <v>-36529710.590000004</v>
      </c>
      <c r="P12" s="19"/>
    </row>
    <row r="13" spans="1:16" s="5" customFormat="1" ht="12.75" customHeight="1" x14ac:dyDescent="0.2">
      <c r="A13" s="11" t="s">
        <v>33</v>
      </c>
      <c r="B13" s="22"/>
      <c r="C13" s="22"/>
      <c r="D13" s="22"/>
      <c r="E13" s="21">
        <f>-(646696.82+773481.55+125697.2+3033523.11+1784749.69)</f>
        <v>-6364148.3699999992</v>
      </c>
      <c r="F13" s="21">
        <v>-6059132.9400000004</v>
      </c>
      <c r="G13" s="15" t="s">
        <v>32</v>
      </c>
      <c r="H13" s="9"/>
      <c r="I13" s="23">
        <f>I14+I15+I17+I18+I16</f>
        <v>387520.25999999995</v>
      </c>
      <c r="J13" s="23">
        <f>J14+J15+J17+J18+J16</f>
        <v>1030990.58</v>
      </c>
      <c r="P13" s="19"/>
    </row>
    <row r="14" spans="1:16" s="5" customFormat="1" ht="12.75" customHeight="1" x14ac:dyDescent="0.2">
      <c r="A14" s="11" t="s">
        <v>31</v>
      </c>
      <c r="B14" s="22">
        <v>17</v>
      </c>
      <c r="C14" s="22"/>
      <c r="D14" s="22"/>
      <c r="E14" s="21">
        <f>E19+E20+E18+E15+E17</f>
        <v>417691.60000000003</v>
      </c>
      <c r="F14" s="21">
        <f>F19+F20+F18+F15+F17</f>
        <v>792131.41</v>
      </c>
      <c r="G14" s="11" t="s">
        <v>30</v>
      </c>
      <c r="H14" s="8"/>
      <c r="I14" s="20">
        <v>242650.35</v>
      </c>
      <c r="J14" s="20">
        <v>638759.47</v>
      </c>
      <c r="P14" s="19"/>
    </row>
    <row r="15" spans="1:16" s="5" customFormat="1" ht="12.75" customHeight="1" x14ac:dyDescent="0.2">
      <c r="A15" s="11" t="s">
        <v>29</v>
      </c>
      <c r="B15" s="22"/>
      <c r="C15" s="22"/>
      <c r="D15" s="22"/>
      <c r="E15" s="21">
        <v>2510.84</v>
      </c>
      <c r="F15" s="21">
        <v>225254.73</v>
      </c>
      <c r="G15" s="11" t="s">
        <v>28</v>
      </c>
      <c r="H15" s="8"/>
      <c r="I15" s="20">
        <v>10527.8</v>
      </c>
      <c r="J15" s="20">
        <v>42349.87</v>
      </c>
      <c r="P15" s="19"/>
    </row>
    <row r="16" spans="1:16" s="5" customFormat="1" ht="12.75" customHeight="1" x14ac:dyDescent="0.2">
      <c r="A16" s="11"/>
      <c r="B16" s="22"/>
      <c r="C16" s="22"/>
      <c r="D16" s="22"/>
      <c r="E16" s="21"/>
      <c r="F16" s="21"/>
      <c r="G16" s="11" t="s">
        <v>27</v>
      </c>
      <c r="H16" s="8"/>
      <c r="I16" s="20">
        <v>0</v>
      </c>
      <c r="J16" s="20">
        <v>344890.4</v>
      </c>
      <c r="P16" s="19"/>
    </row>
    <row r="17" spans="1:16" s="5" customFormat="1" ht="12.75" customHeight="1" x14ac:dyDescent="0.2">
      <c r="A17" s="25" t="s">
        <v>26</v>
      </c>
      <c r="B17" s="22"/>
      <c r="C17" s="22"/>
      <c r="D17" s="22"/>
      <c r="E17" s="21">
        <f>2480-358.3</f>
        <v>2121.6999999999998</v>
      </c>
      <c r="F17" s="21">
        <v>0</v>
      </c>
      <c r="G17" s="11" t="s">
        <v>25</v>
      </c>
      <c r="H17" s="8"/>
      <c r="I17" s="20">
        <v>130035.44</v>
      </c>
      <c r="J17" s="20">
        <v>0</v>
      </c>
      <c r="P17" s="19"/>
    </row>
    <row r="18" spans="1:16" s="5" customFormat="1" ht="12.75" customHeight="1" x14ac:dyDescent="0.2">
      <c r="A18" s="11" t="s">
        <v>24</v>
      </c>
      <c r="B18" s="22"/>
      <c r="C18" s="22"/>
      <c r="D18" s="22"/>
      <c r="E18" s="24">
        <f>363388.76+7461.13</f>
        <v>370849.89</v>
      </c>
      <c r="F18" s="21">
        <v>857482</v>
      </c>
      <c r="G18" s="11" t="s">
        <v>23</v>
      </c>
      <c r="H18" s="8"/>
      <c r="I18" s="20">
        <f>1005.25+3301.42</f>
        <v>4306.67</v>
      </c>
      <c r="J18" s="20">
        <v>4990.84</v>
      </c>
      <c r="P18" s="19"/>
    </row>
    <row r="19" spans="1:16" s="5" customFormat="1" ht="12.75" customHeight="1" x14ac:dyDescent="0.2">
      <c r="A19" s="11" t="s">
        <v>22</v>
      </c>
      <c r="B19" s="22"/>
      <c r="C19" s="22"/>
      <c r="D19" s="22"/>
      <c r="E19" s="21">
        <v>-140.69999999999999</v>
      </c>
      <c r="F19" s="21">
        <v>-311618.21999999997</v>
      </c>
      <c r="G19" s="15" t="s">
        <v>21</v>
      </c>
      <c r="H19" s="9"/>
      <c r="I19" s="23">
        <f>I20</f>
        <v>-6967094.3399999999</v>
      </c>
      <c r="J19" s="23">
        <f>J20</f>
        <v>-6364148.3699999992</v>
      </c>
      <c r="P19" s="19"/>
    </row>
    <row r="20" spans="1:16" s="5" customFormat="1" ht="12.75" customHeight="1" x14ac:dyDescent="0.2">
      <c r="A20" s="11" t="s">
        <v>20</v>
      </c>
      <c r="B20" s="22"/>
      <c r="C20" s="22"/>
      <c r="D20" s="22"/>
      <c r="E20" s="21">
        <f>42349.87</f>
        <v>42349.87</v>
      </c>
      <c r="F20" s="21">
        <v>21012.9</v>
      </c>
      <c r="G20" s="15" t="s">
        <v>19</v>
      </c>
      <c r="H20" s="9"/>
      <c r="I20" s="23">
        <f>I21</f>
        <v>-6967094.3399999999</v>
      </c>
      <c r="J20" s="23">
        <f>J21</f>
        <v>-6364148.3699999992</v>
      </c>
      <c r="P20" s="19"/>
    </row>
    <row r="21" spans="1:16" s="5" customFormat="1" ht="12.75" customHeight="1" x14ac:dyDescent="0.2">
      <c r="A21" s="11" t="s">
        <v>18</v>
      </c>
      <c r="B21" s="22"/>
      <c r="C21" s="22"/>
      <c r="D21" s="22"/>
      <c r="E21" s="21">
        <f>E11+E12+E14</f>
        <v>-454612.54000000242</v>
      </c>
      <c r="F21" s="21">
        <f>F11+F12+F14</f>
        <v>1574422.3299999954</v>
      </c>
      <c r="G21" s="11" t="s">
        <v>17</v>
      </c>
      <c r="H21" s="8"/>
      <c r="I21" s="20">
        <v>-6967094.3399999999</v>
      </c>
      <c r="J21" s="20">
        <f>-(646696.82+773481.55+125697.2+3033523.11+1784749.69)</f>
        <v>-6364148.3699999992</v>
      </c>
      <c r="P21" s="19"/>
    </row>
    <row r="22" spans="1:16" s="5" customFormat="1" ht="12.75" customHeight="1" x14ac:dyDescent="0.2">
      <c r="A22" s="11" t="s">
        <v>16</v>
      </c>
      <c r="B22" s="22">
        <v>18</v>
      </c>
      <c r="C22" s="22"/>
      <c r="D22" s="22"/>
      <c r="E22" s="21">
        <f>E23+E25</f>
        <v>588990.46</v>
      </c>
      <c r="F22" s="21">
        <f>F23+F25</f>
        <v>265574.51</v>
      </c>
      <c r="G22" s="15" t="s">
        <v>15</v>
      </c>
      <c r="H22" s="9"/>
      <c r="I22" s="23">
        <f>I23+I25+I24</f>
        <v>-79398.989999999991</v>
      </c>
      <c r="J22" s="23">
        <f>J23+J25+J24</f>
        <v>-50268.01</v>
      </c>
      <c r="P22" s="19"/>
    </row>
    <row r="23" spans="1:16" s="5" customFormat="1" ht="12.75" customHeight="1" x14ac:dyDescent="0.2">
      <c r="A23" s="11" t="s">
        <v>14</v>
      </c>
      <c r="B23" s="22"/>
      <c r="C23" s="22"/>
      <c r="D23" s="22"/>
      <c r="E23" s="21">
        <v>638759.47</v>
      </c>
      <c r="F23" s="21">
        <v>313524.75</v>
      </c>
      <c r="G23" s="11" t="s">
        <v>13</v>
      </c>
      <c r="H23" s="8"/>
      <c r="I23" s="20">
        <v>-45995.45</v>
      </c>
      <c r="J23" s="20">
        <v>-49769.01</v>
      </c>
      <c r="P23" s="19"/>
    </row>
    <row r="24" spans="1:16" s="5" customFormat="1" ht="12.75" customHeight="1" x14ac:dyDescent="0.2">
      <c r="A24" s="11"/>
      <c r="B24" s="22"/>
      <c r="C24" s="22"/>
      <c r="D24" s="22"/>
      <c r="E24" s="21"/>
      <c r="F24" s="21"/>
      <c r="G24" s="11" t="s">
        <v>12</v>
      </c>
      <c r="H24" s="8"/>
      <c r="I24" s="20">
        <f>-(29600)</f>
        <v>-29600</v>
      </c>
      <c r="J24" s="20">
        <v>-358.3</v>
      </c>
      <c r="P24" s="19"/>
    </row>
    <row r="25" spans="1:16" s="5" customFormat="1" ht="12.75" customHeight="1" x14ac:dyDescent="0.2">
      <c r="A25" s="11" t="s">
        <v>11</v>
      </c>
      <c r="B25" s="22"/>
      <c r="C25" s="22"/>
      <c r="D25" s="22"/>
      <c r="E25" s="21">
        <v>-49769.01</v>
      </c>
      <c r="F25" s="21">
        <v>-47950.239999999998</v>
      </c>
      <c r="G25" s="11" t="s">
        <v>10</v>
      </c>
      <c r="H25" s="8"/>
      <c r="I25" s="20">
        <v>-3803.54</v>
      </c>
      <c r="J25" s="20">
        <v>-140.69999999999999</v>
      </c>
      <c r="P25" s="19"/>
    </row>
    <row r="26" spans="1:16" s="5" customFormat="1" ht="15.75" customHeight="1" x14ac:dyDescent="0.2">
      <c r="A26" s="18" t="s">
        <v>9</v>
      </c>
      <c r="B26" s="18"/>
      <c r="C26" s="18"/>
      <c r="D26" s="18"/>
      <c r="E26" s="17" t="e">
        <f>#REF!+#REF!</f>
        <v>#REF!</v>
      </c>
      <c r="F26" s="17" t="e">
        <f>#REF!+#REF!</f>
        <v>#REF!</v>
      </c>
      <c r="G26" s="6"/>
      <c r="I26" s="6"/>
    </row>
    <row r="27" spans="1:16" s="5" customFormat="1" ht="14.25" x14ac:dyDescent="0.2">
      <c r="A27" s="9"/>
      <c r="B27" s="9"/>
      <c r="C27" s="9"/>
      <c r="D27" s="9"/>
      <c r="E27" s="8"/>
      <c r="F27" s="7"/>
      <c r="G27" s="15" t="s">
        <v>8</v>
      </c>
      <c r="H27" s="9" t="s">
        <v>7</v>
      </c>
      <c r="J27" s="16" t="s">
        <v>6</v>
      </c>
    </row>
    <row r="28" spans="1:16" s="5" customFormat="1" ht="14.25" x14ac:dyDescent="0.2">
      <c r="A28" s="15" t="s">
        <v>8</v>
      </c>
      <c r="B28" s="9"/>
      <c r="C28" s="9" t="s">
        <v>7</v>
      </c>
      <c r="D28" s="8"/>
      <c r="E28" s="14" t="s">
        <v>6</v>
      </c>
      <c r="F28" s="14"/>
      <c r="G28" s="13" t="s">
        <v>5</v>
      </c>
      <c r="H28" s="8" t="s">
        <v>4</v>
      </c>
      <c r="I28" s="6"/>
      <c r="J28" s="12" t="s">
        <v>3</v>
      </c>
    </row>
    <row r="29" spans="1:16" s="5" customFormat="1" ht="14.25" x14ac:dyDescent="0.2">
      <c r="A29" s="13" t="s">
        <v>5</v>
      </c>
      <c r="B29" s="9"/>
      <c r="C29" s="8" t="s">
        <v>4</v>
      </c>
      <c r="D29" s="8"/>
      <c r="E29" s="10" t="s">
        <v>3</v>
      </c>
      <c r="F29" s="10"/>
      <c r="G29" s="11" t="s">
        <v>2</v>
      </c>
      <c r="H29" s="8" t="s">
        <v>1</v>
      </c>
      <c r="J29" s="12" t="s">
        <v>0</v>
      </c>
    </row>
    <row r="30" spans="1:16" s="5" customFormat="1" ht="14.25" x14ac:dyDescent="0.2">
      <c r="A30" s="11" t="s">
        <v>2</v>
      </c>
      <c r="B30" s="9"/>
      <c r="C30" s="8" t="s">
        <v>1</v>
      </c>
      <c r="D30" s="8"/>
      <c r="E30" s="10" t="s">
        <v>0</v>
      </c>
      <c r="F30" s="10"/>
      <c r="G30" s="6"/>
    </row>
    <row r="31" spans="1:16" s="5" customFormat="1" ht="14.25" x14ac:dyDescent="0.2">
      <c r="A31" s="9"/>
      <c r="B31" s="9"/>
      <c r="C31" s="9"/>
      <c r="D31" s="9"/>
      <c r="E31" s="8"/>
      <c r="F31" s="7"/>
      <c r="G31" s="6"/>
    </row>
    <row r="32" spans="1:16" s="5" customFormat="1" ht="14.25" x14ac:dyDescent="0.2">
      <c r="A32" s="9"/>
      <c r="B32" s="9"/>
      <c r="C32" s="9"/>
      <c r="D32" s="9"/>
      <c r="E32" s="8"/>
      <c r="F32" s="7"/>
      <c r="G32" s="6"/>
    </row>
    <row r="33" spans="5:9" x14ac:dyDescent="0.2">
      <c r="E33" s="2"/>
      <c r="G33" s="4"/>
    </row>
    <row r="34" spans="5:9" x14ac:dyDescent="0.2">
      <c r="E34" s="2"/>
    </row>
    <row r="35" spans="5:9" x14ac:dyDescent="0.2">
      <c r="E35" s="2"/>
    </row>
    <row r="36" spans="5:9" x14ac:dyDescent="0.2">
      <c r="E36" s="2"/>
    </row>
    <row r="37" spans="5:9" x14ac:dyDescent="0.2">
      <c r="E37" s="2"/>
    </row>
    <row r="38" spans="5:9" x14ac:dyDescent="0.2">
      <c r="E38" s="2"/>
      <c r="I38" s="3"/>
    </row>
    <row r="39" spans="5:9" x14ac:dyDescent="0.2">
      <c r="E39" s="2"/>
      <c r="I39" s="3"/>
    </row>
    <row r="40" spans="5:9" x14ac:dyDescent="0.2">
      <c r="E40" s="2"/>
    </row>
    <row r="41" spans="5:9" x14ac:dyDescent="0.2">
      <c r="E41" s="2"/>
    </row>
    <row r="42" spans="5:9" x14ac:dyDescent="0.2">
      <c r="E42" s="2"/>
    </row>
    <row r="43" spans="5:9" x14ac:dyDescent="0.2">
      <c r="E43" s="2"/>
    </row>
    <row r="44" spans="5:9" x14ac:dyDescent="0.2">
      <c r="E44" s="2"/>
    </row>
    <row r="45" spans="5:9" x14ac:dyDescent="0.2">
      <c r="E45" s="2"/>
    </row>
    <row r="46" spans="5:9" x14ac:dyDescent="0.2">
      <c r="E46" s="2"/>
    </row>
    <row r="47" spans="5:9" x14ac:dyDescent="0.2">
      <c r="E47" s="2"/>
    </row>
    <row r="48" spans="5:9" x14ac:dyDescent="0.2">
      <c r="E48" s="2"/>
    </row>
    <row r="49" spans="5:5" x14ac:dyDescent="0.2">
      <c r="E49" s="2"/>
    </row>
    <row r="50" spans="5:5" x14ac:dyDescent="0.2">
      <c r="E50" s="2"/>
    </row>
    <row r="51" spans="5:5" x14ac:dyDescent="0.2">
      <c r="E51" s="2"/>
    </row>
    <row r="52" spans="5:5" x14ac:dyDescent="0.2">
      <c r="E52" s="2"/>
    </row>
    <row r="53" spans="5:5" x14ac:dyDescent="0.2">
      <c r="E53" s="2"/>
    </row>
    <row r="54" spans="5:5" x14ac:dyDescent="0.2">
      <c r="E54" s="2"/>
    </row>
    <row r="55" spans="5:5" x14ac:dyDescent="0.2">
      <c r="E55" s="2"/>
    </row>
    <row r="56" spans="5:5" x14ac:dyDescent="0.2">
      <c r="E56" s="2"/>
    </row>
    <row r="57" spans="5:5" x14ac:dyDescent="0.2">
      <c r="E57" s="2"/>
    </row>
  </sheetData>
  <mergeCells count="5">
    <mergeCell ref="G1:J1"/>
    <mergeCell ref="E28:F28"/>
    <mergeCell ref="E29:F29"/>
    <mergeCell ref="E30:F30"/>
    <mergeCell ref="A1:F1"/>
  </mergeCells>
  <printOptions horizontalCentered="1"/>
  <pageMargins left="0.59055118110236227" right="0.59055118110236227" top="1.9291338582677167" bottom="0.59055118110236227" header="0.51181102362204722" footer="0.51181102362204722"/>
  <pageSetup paperSize="9" scale="80" firstPageNumber="25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DR2024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Daniel de Camargo</dc:creator>
  <cp:lastModifiedBy>Allan Daniel de Camargo</cp:lastModifiedBy>
  <dcterms:created xsi:type="dcterms:W3CDTF">2015-06-05T18:19:34Z</dcterms:created>
  <dcterms:modified xsi:type="dcterms:W3CDTF">2025-03-06T12:16:33Z</dcterms:modified>
</cp:coreProperties>
</file>